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04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definedNames/>
  <calcPr fullCalcOnLoad="1"/>
</workbook>
</file>

<file path=xl/sharedStrings.xml><?xml version="1.0" encoding="utf-8"?>
<sst xmlns="http://schemas.openxmlformats.org/spreadsheetml/2006/main" count="369" uniqueCount="129">
  <si>
    <t>ИНФОРМАЦИЯ О НАЧИСЛЕННЫХ, СОБРАННЫХ И ИЗРАСХОДОВАННЫХ СРЕДСТВАХ  ПО СОСТОЯНИЮ НА 31.12.2019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</si>
  <si>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</si>
  <si>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</si>
  <si>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</si>
  <si>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</si>
  <si>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</si>
  <si>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</si>
  <si>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</si>
  <si>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</si>
  <si>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</si>
  <si>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Задолженность на 31.12.2019 г</t>
  </si>
  <si>
    <t>Дата заключения договора</t>
  </si>
  <si>
    <t>Улица</t>
  </si>
  <si>
    <t>Дом</t>
  </si>
  <si>
    <t>Чехова</t>
  </si>
  <si>
    <t>326/326А</t>
  </si>
  <si>
    <t>01.04.2013 г.</t>
  </si>
  <si>
    <t>ИТОГО ПО ДОМУ</t>
  </si>
  <si>
    <t>Январь 2019г.</t>
  </si>
  <si>
    <t>Вид работ</t>
  </si>
  <si>
    <t>Место проведения работ</t>
  </si>
  <si>
    <t>Сумма</t>
  </si>
  <si>
    <t>Проверка технического состояния вентиляционных  каналов</t>
  </si>
  <si>
    <t>чехова 326/326А</t>
  </si>
  <si>
    <t xml:space="preserve">кв.9-10,19,34-35,47-А,61,84-85,87,88-89,90-91,94-95,110,118-119,142,143-А,148-149,150-151,167-А,172,195, кухни правое крыло: 1,3,4,5,6,9этажи,кухни левое крыло: 4,8,9 этажи,прачка правое крыло:3,4,7 этажи ,прачка левое крыло:8,9 этажи </t>
  </si>
  <si>
    <t>смена трубопровода ф25мм</t>
  </si>
  <si>
    <t>Чехова 326/326А</t>
  </si>
  <si>
    <t>кв.5 ЦО п/п</t>
  </si>
  <si>
    <t>прошу снять с лицевого счета по статье т/р за ноябрь 2018г. (установка табличек силами жителей)</t>
  </si>
  <si>
    <t>Чехова 326 А</t>
  </si>
  <si>
    <t>смена эл.счетчика на квартиру в декабре 2018г.</t>
  </si>
  <si>
    <t>Чехова 326</t>
  </si>
  <si>
    <t>кв.42А</t>
  </si>
  <si>
    <t>кв.180</t>
  </si>
  <si>
    <t>ИТОГО</t>
  </si>
  <si>
    <t>Февраль 2019г.</t>
  </si>
  <si>
    <t>ремонт электроосвещения в подъезде жилого дома</t>
  </si>
  <si>
    <t>левое крыло 9-й этаж</t>
  </si>
  <si>
    <t>смена крана на газопроводе в МОП (кухни,прачечные) жилого дома</t>
  </si>
  <si>
    <t>левое крыло с 1 по 9-й этаж</t>
  </si>
  <si>
    <t>приобретение (покупка) и доставка газовых плит для установки в жилом доме</t>
  </si>
  <si>
    <t>Март 2019г.</t>
  </si>
  <si>
    <t xml:space="preserve">ремонт электроосвещения в подъезде жилого дома (установка датчика движения) </t>
  </si>
  <si>
    <t>левое крыло подъезд 4 тамбур</t>
  </si>
  <si>
    <t xml:space="preserve">установка колпака на трубах вент.каналов </t>
  </si>
  <si>
    <t>кровля</t>
  </si>
  <si>
    <t>АПРЕЛЬ 2019г.</t>
  </si>
  <si>
    <t>Чехова 326А</t>
  </si>
  <si>
    <t>ремонт внутридомовой системы ЦО: промывка фильтра, грязевика, заглушка (подготовка к гидравлическим испытаниям)</t>
  </si>
  <si>
    <t>Чехова 326326А</t>
  </si>
  <si>
    <t>гидравлические испытания внутридомовой системы ЦО</t>
  </si>
  <si>
    <t>смена трубопровода ф25мм (подготовка к гидравлическим испытаниям)</t>
  </si>
  <si>
    <t>кв.126</t>
  </si>
  <si>
    <t>Май 2019г.</t>
  </si>
  <si>
    <t>установка кранов газовых (силами жителей) в ж/д</t>
  </si>
  <si>
    <t xml:space="preserve">проверка   технического состояния вентиляционных и дымовых каналов. </t>
  </si>
  <si>
    <t>левое крыло 5-й этаж,кв.48,58; 6-й этаж кв.120,130; 8-й этаж кв.168,178; правое крыло 1-й этаж кв.12,23; 9-й этаж кв.204,215; 7-й этаж кв.157,167; 4-й этаж кв.88,94; 2-й этаж кв.36,46; 8-й этаж кв.92,97; 2-й этаж кв.56,61; 5-й этаж кв.74,79; 4-й этаж кв.67,73; 6-й этаж кв.80,85; 7-й этаж кв.86,91</t>
  </si>
  <si>
    <t>смена эл.счетчика на квартиру</t>
  </si>
  <si>
    <t>кв.5А</t>
  </si>
  <si>
    <t>Июнь 2019</t>
  </si>
  <si>
    <t>проверка   технического состояния вентиляционных и дымовых каналов (прошу снять с лицевого счета)</t>
  </si>
  <si>
    <t>проверка   технического состояния вентиляционных и дымовых каналов (прошу добавить в лицевой счет)</t>
  </si>
  <si>
    <t>левое крыло 5-й этаж,кв.48,58; 6-й этаж кв.120,130; 8-й этаж кв.168,178; правое крыло 1-й этаж кв.12,23; 9-й этаж кв.204,215; 7-й этаж кв.157,167; 4-й этаж кв.88,94; 2-й этаж кв.36,46; 8-й этаж кв.92,97; 2-й этаж кв.56; 5-й этаж кв.74,79; 4-й этаж кв.68,73; 6-й этаж кв.80; 7-й этаж кв.86</t>
  </si>
  <si>
    <t xml:space="preserve">устройство асфальтобетонного покрытия дороги </t>
  </si>
  <si>
    <t>Июль 2019г.</t>
  </si>
  <si>
    <t>Прошу снять  с лиц.счета по статье Т/Р за декабрь 2018г.(устройство мусорного контейнера на территории двора жилого дома )</t>
  </si>
  <si>
    <t>Прошу добавить  в лиц.счета по статье Т/Р за декабрь 2018г.(устройство мусорного контейнера на территории двора жилого дома )</t>
  </si>
  <si>
    <t>Август 2019г.</t>
  </si>
  <si>
    <t>установка кодового замка</t>
  </si>
  <si>
    <t>левое крыло</t>
  </si>
  <si>
    <t>смена задвижки ф80мм</t>
  </si>
  <si>
    <t>теплообменник</t>
  </si>
  <si>
    <t>сентябрь 2019г.</t>
  </si>
  <si>
    <t>гидравлические испытания теплообменника ф89мм длин.4 м/п 4 секции ж/д</t>
  </si>
  <si>
    <t>октябрь 2019г.</t>
  </si>
  <si>
    <t>смена эл.счетчика ИПУ (ВРУ)</t>
  </si>
  <si>
    <t>Чехова 326,326А</t>
  </si>
  <si>
    <t>ВРУ</t>
  </si>
  <si>
    <t>кв.152</t>
  </si>
  <si>
    <t>Ноябрь 2019г.</t>
  </si>
  <si>
    <t>декабрь 2019г.</t>
  </si>
  <si>
    <t>кв.102</t>
  </si>
  <si>
    <t>Прошу снять с лиц.счета по статье т-р за январь 2019г. Смена эл.счетчика на квартиру в декабре 2018г.</t>
  </si>
  <si>
    <t>Прошу снять с лиц.счета по статье т-р за январь 2019г.смена эл.счетчика на квартиру в декабре 2018г.</t>
  </si>
  <si>
    <t>Прошу снять с лиц.счета по статье т-р за октябрь 2019г.Проверка технического состояния вентиляционных  каналов</t>
  </si>
  <si>
    <t xml:space="preserve">Прошу снять с лиц.счета по статье т-р за декабрь 2019г.проверка   технического состояния вентиляционных и дымовых каналов. </t>
  </si>
  <si>
    <t>ВСЕГО</t>
  </si>
  <si>
    <t>январь 2019г.</t>
  </si>
  <si>
    <t>очистка придомовой территории от снега</t>
  </si>
  <si>
    <t>Т/О УУТЭ</t>
  </si>
  <si>
    <t>ЦО</t>
  </si>
  <si>
    <t>ФЕВРАЛЬ 2019Г.</t>
  </si>
  <si>
    <t>Март 2019</t>
  </si>
  <si>
    <t>апрель 2019г.</t>
  </si>
  <si>
    <t>ЦО и ГВС</t>
  </si>
  <si>
    <t>установка антимагнитных пломб (опломбировка ИПУ)</t>
  </si>
  <si>
    <t>установка «доска объявлений» (3шт) на жилом доме</t>
  </si>
  <si>
    <t xml:space="preserve">Чехова 326 А </t>
  </si>
  <si>
    <t>май 2019г.</t>
  </si>
  <si>
    <t>закрытие отопительного периода</t>
  </si>
  <si>
    <t>слив воды из системы</t>
  </si>
  <si>
    <t>июнь 2019г.</t>
  </si>
  <si>
    <t>благоустройство придомовой территории (окраска деревьев и бордюров известковым раствором) прошу добавить в лицевой счет по статье т/о за май 2019г. Работы выполнены силами жителей</t>
  </si>
  <si>
    <t xml:space="preserve">установка антимагнитных пломб (опломбировка ИПУ) </t>
  </si>
  <si>
    <t>кв.23а</t>
  </si>
  <si>
    <t>Прошу снять с лиц.счета дома за январь 2019г. (очистка придомовой территории от снега)</t>
  </si>
  <si>
    <t>техническое обслуживание УУТЭ</t>
  </si>
  <si>
    <t>смена крана шарового ф15 мм</t>
  </si>
  <si>
    <t>ЦО подвал</t>
  </si>
  <si>
    <t>смена трубопровода ф25 мм</t>
  </si>
  <si>
    <t>Чехова 326,326 А</t>
  </si>
  <si>
    <t>ЦО элеваторный узел</t>
  </si>
  <si>
    <t>смена трубопровода ф110 мм</t>
  </si>
  <si>
    <t>кв.71 ЦК</t>
  </si>
  <si>
    <t>кв.57 ЦО</t>
  </si>
  <si>
    <t>обходы и осмотры подвала и инженерных коммуникаций</t>
  </si>
  <si>
    <t>кв.45,75,115,31,24,48,18А,3,96, 35,182,183,31,60,27,9,15,1а,1,77,16,96,57,33,30,6,6а,8а,5,212,11, 40,63 устранение непрогрева системы ЦО</t>
  </si>
  <si>
    <t>ноябрь 2019г.</t>
  </si>
  <si>
    <t>ремонт электрооборудования (замена автоматических выключателей)</t>
  </si>
  <si>
    <t>кв.119А</t>
  </si>
  <si>
    <t xml:space="preserve">ремонт контейнерной площадки </t>
  </si>
  <si>
    <t>обходы и осмотры подвала и инженерных коммуникаций (устранение непрогрева системы ЦО)</t>
  </si>
  <si>
    <t>кв.77,1а,6а,57,11,4,79,7а,100,18,24,76,82</t>
  </si>
  <si>
    <t>подготовка к запуску системы ЦО в ж/д</t>
  </si>
  <si>
    <t>обходы и осмотры инженерных коммуникаций (устранение непрогрева системы ЦО) в ж/д</t>
  </si>
  <si>
    <t>кв.4,77,2,5,15,1,19</t>
  </si>
  <si>
    <t>ремонт в щите этажном ж/д (смена автомата 2Р 32А)</t>
  </si>
  <si>
    <t>ЩЭ на кв.42</t>
  </si>
  <si>
    <t>Прошу снять с лиц.счета по статье т-р за декбрь 2019г обходы и осмотры инженерных коммуникаций (устранение непрогрева системы ЦО) в ж/д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</si>
</sst>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51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16"/>
      <name val="Arial"/>
      <family val="2"/>
    </font>
    <font>
      <b/>
      <i/>
      <sz val="11"/>
      <color indexed="53"/>
      <name val="Arial"/>
      <family val="2"/>
    </font>
    <font>
      <b/>
      <sz val="11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7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justify"/>
    </xf>
    <xf numFmtId="0" fontId="10" fillId="36" borderId="10" xfId="0" applyNumberFormat="1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0" xfId="0" applyNumberFormat="1" applyFont="1" applyBorder="1" applyAlignment="1">
      <alignment horizontal="center" wrapText="1"/>
    </xf>
    <xf numFmtId="0" fontId="12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 wrapText="1"/>
    </xf>
    <xf numFmtId="0" fontId="13" fillId="35" borderId="0" xfId="0" applyFont="1" applyFill="1" applyAlignment="1">
      <alignment horizontal="center"/>
    </xf>
    <xf numFmtId="0" fontId="13" fillId="35" borderId="0" xfId="0" applyFont="1" applyFill="1" applyAlignment="1">
      <alignment horizontal="center" wrapText="1"/>
    </xf>
    <xf numFmtId="0" fontId="13" fillId="36" borderId="11" xfId="0" applyFont="1" applyFill="1" applyBorder="1" applyAlignment="1">
      <alignment horizontal="center"/>
    </xf>
    <xf numFmtId="0" fontId="13" fillId="36" borderId="11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justify" wrapText="1"/>
    </xf>
    <xf numFmtId="0" fontId="1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3" fillId="36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justify" wrapText="1"/>
    </xf>
    <xf numFmtId="0" fontId="14" fillId="0" borderId="10" xfId="0" applyFont="1" applyBorder="1" applyAlignment="1">
      <alignment horizontal="center"/>
    </xf>
    <xf numFmtId="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justify" wrapText="1"/>
    </xf>
    <xf numFmtId="0" fontId="14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5" fillId="0" borderId="10" xfId="0" applyNumberFormat="1" applyFont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13" fillId="0" borderId="0" xfId="0" applyFont="1" applyFill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3" fillId="36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justify" wrapText="1"/>
    </xf>
    <xf numFmtId="0" fontId="7" fillId="36" borderId="10" xfId="0" applyNumberFormat="1" applyFont="1" applyFill="1" applyBorder="1" applyAlignment="1">
      <alignment horizontal="center" wrapText="1"/>
    </xf>
    <xf numFmtId="0" fontId="8" fillId="36" borderId="10" xfId="0" applyNumberFormat="1" applyFont="1" applyFill="1" applyBorder="1" applyAlignment="1">
      <alignment horizontal="center"/>
    </xf>
    <xf numFmtId="0" fontId="16" fillId="36" borderId="10" xfId="0" applyNumberFormat="1" applyFont="1" applyFill="1" applyBorder="1" applyAlignment="1">
      <alignment horizontal="center" wrapText="1"/>
    </xf>
    <xf numFmtId="0" fontId="8" fillId="36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justify"/>
    </xf>
    <xf numFmtId="0" fontId="14" fillId="0" borderId="10" xfId="0" applyFont="1" applyBorder="1" applyAlignment="1">
      <alignment horizontal="justify" wrapText="1"/>
    </xf>
    <xf numFmtId="2" fontId="13" fillId="35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6" fillId="37" borderId="10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/>
    </xf>
    <xf numFmtId="0" fontId="6" fillId="37" borderId="12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1">
      <selection activeCell="E6" sqref="E6:K6"/>
    </sheetView>
  </sheetViews>
  <sheetFormatPr defaultColWidth="11.57421875" defaultRowHeight="12.75"/>
  <cols>
    <col min="1" max="1" width="7.57421875" style="0" customWidth="1"/>
    <col min="2" max="2" width="18.28125" style="0" customWidth="1"/>
    <col min="3" max="3" width="12.7109375" style="0" customWidth="1"/>
    <col min="4" max="4" width="34.57421875" style="0" customWidth="1"/>
    <col min="5" max="5" width="18.00390625" style="0" customWidth="1"/>
    <col min="6" max="6" width="19.00390625" style="0" customWidth="1"/>
    <col min="7" max="7" width="18.421875" style="0" customWidth="1"/>
    <col min="8" max="8" width="13.7109375" style="0" customWidth="1"/>
    <col min="9" max="9" width="21.00390625" style="0" customWidth="1"/>
    <col min="10" max="10" width="16.00390625" style="0" customWidth="1"/>
    <col min="11" max="11" width="21.421875" style="0" customWidth="1"/>
    <col min="12" max="12" width="17.57421875" style="0" customWidth="1"/>
  </cols>
  <sheetData>
    <row r="1" spans="1:12" ht="18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64" t="s">
        <v>1</v>
      </c>
      <c r="B3" s="65" t="s">
        <v>2</v>
      </c>
      <c r="C3" s="65"/>
      <c r="D3" s="66" t="s">
        <v>3</v>
      </c>
      <c r="E3" s="67" t="s">
        <v>4</v>
      </c>
      <c r="F3" s="67" t="s">
        <v>5</v>
      </c>
      <c r="G3" s="66" t="s">
        <v>6</v>
      </c>
      <c r="H3" s="66" t="s">
        <v>7</v>
      </c>
      <c r="I3" s="66" t="s">
        <v>8</v>
      </c>
      <c r="J3" s="67" t="s">
        <v>9</v>
      </c>
      <c r="K3" s="67" t="s">
        <v>10</v>
      </c>
      <c r="L3" s="67" t="s">
        <v>11</v>
      </c>
    </row>
    <row r="4" spans="1:12" ht="29.25" customHeight="1">
      <c r="A4" s="64"/>
      <c r="B4" s="4" t="s">
        <v>12</v>
      </c>
      <c r="C4" s="4" t="s">
        <v>13</v>
      </c>
      <c r="D4" s="66"/>
      <c r="E4" s="66"/>
      <c r="F4" s="67"/>
      <c r="G4" s="66"/>
      <c r="H4" s="66"/>
      <c r="I4" s="66"/>
      <c r="J4" s="66"/>
      <c r="K4" s="66"/>
      <c r="L4" s="67"/>
    </row>
    <row r="5" spans="1:12" ht="15.75">
      <c r="A5" s="5">
        <v>44</v>
      </c>
      <c r="B5" s="6" t="s">
        <v>14</v>
      </c>
      <c r="C5" s="7" t="s">
        <v>15</v>
      </c>
      <c r="D5" s="5"/>
      <c r="E5" s="5"/>
      <c r="F5" s="5"/>
      <c r="G5" s="5"/>
      <c r="H5" s="5"/>
      <c r="I5" s="5"/>
      <c r="J5" s="5"/>
      <c r="K5" s="5"/>
      <c r="L5" s="8" t="s">
        <v>16</v>
      </c>
    </row>
    <row r="6" spans="1:12" ht="15.75">
      <c r="A6" s="5"/>
      <c r="B6" s="68" t="s">
        <v>17</v>
      </c>
      <c r="C6" s="68"/>
      <c r="D6" s="68"/>
      <c r="E6">
        <v>457915.02</v>
      </c>
      <c r="F6">
        <v>157329.3193</v>
      </c>
      <c r="G6">
        <v>2060894.25</v>
      </c>
      <c r="H6">
        <v>2036287.36</v>
      </c>
      <c r="I6">
        <v>1770014.58</v>
      </c>
      <c r="J6">
        <v>423602.1</v>
      </c>
      <c r="K6">
        <v>482521.908</v>
      </c>
      <c r="L6" s="10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3"/>
  <sheetViews>
    <sheetView zoomScale="80" zoomScaleNormal="80" zoomScalePageLayoutView="0" workbookViewId="0" topLeftCell="A91">
      <selection activeCell="E102" sqref="E102"/>
    </sheetView>
  </sheetViews>
  <sheetFormatPr defaultColWidth="11.57421875" defaultRowHeight="12.75"/>
  <cols>
    <col min="1" max="1" width="8.7109375" style="0" customWidth="1"/>
    <col min="2" max="2" width="43.7109375" style="0" customWidth="1"/>
    <col min="3" max="3" width="23.57421875" style="0" customWidth="1"/>
    <col min="4" max="4" width="40.421875" style="0" customWidth="1"/>
    <col min="5" max="5" width="20.00390625" style="0" customWidth="1"/>
  </cols>
  <sheetData>
    <row r="1" spans="1:5" ht="18">
      <c r="A1" s="69" t="s">
        <v>18</v>
      </c>
      <c r="B1" s="69"/>
      <c r="C1" s="69"/>
      <c r="D1" s="69"/>
      <c r="E1" s="69"/>
    </row>
    <row r="2" spans="1:5" ht="15.75">
      <c r="A2" s="11" t="s">
        <v>1</v>
      </c>
      <c r="B2" s="12" t="s">
        <v>19</v>
      </c>
      <c r="C2" s="13" t="s">
        <v>2</v>
      </c>
      <c r="D2" s="13" t="s">
        <v>20</v>
      </c>
      <c r="E2" s="13" t="s">
        <v>21</v>
      </c>
    </row>
    <row r="3" spans="1:5" ht="117" customHeight="1">
      <c r="A3" s="14">
        <v>1</v>
      </c>
      <c r="B3" s="15" t="s">
        <v>22</v>
      </c>
      <c r="C3" s="15" t="s">
        <v>23</v>
      </c>
      <c r="D3" s="16" t="s">
        <v>24</v>
      </c>
      <c r="E3" s="17">
        <f>4030</f>
        <v>4030</v>
      </c>
    </row>
    <row r="4" spans="1:5" ht="14.25">
      <c r="A4" s="14">
        <v>2</v>
      </c>
      <c r="B4" s="15" t="s">
        <v>25</v>
      </c>
      <c r="C4" s="15" t="s">
        <v>26</v>
      </c>
      <c r="D4" s="18" t="s">
        <v>27</v>
      </c>
      <c r="E4" s="17">
        <f>2056.33</f>
        <v>2056.33</v>
      </c>
    </row>
    <row r="5" spans="1:5" ht="66.75" customHeight="1">
      <c r="A5" s="19">
        <v>3</v>
      </c>
      <c r="B5" s="20" t="s">
        <v>28</v>
      </c>
      <c r="C5" s="20" t="s">
        <v>29</v>
      </c>
      <c r="D5" s="21"/>
      <c r="E5" s="21">
        <f>-2540.46</f>
        <v>-2540.46</v>
      </c>
    </row>
    <row r="6" spans="1:5" ht="30.75" customHeight="1">
      <c r="A6" s="22">
        <v>4</v>
      </c>
      <c r="B6" s="23" t="s">
        <v>30</v>
      </c>
      <c r="C6" s="15" t="s">
        <v>31</v>
      </c>
      <c r="D6" s="18" t="s">
        <v>32</v>
      </c>
      <c r="E6" s="18">
        <v>4053.24</v>
      </c>
    </row>
    <row r="7" spans="1:5" ht="30.75" customHeight="1">
      <c r="A7" s="22">
        <v>5</v>
      </c>
      <c r="B7" s="23" t="s">
        <v>30</v>
      </c>
      <c r="C7" s="15" t="s">
        <v>31</v>
      </c>
      <c r="D7" s="18" t="s">
        <v>33</v>
      </c>
      <c r="E7" s="18">
        <v>950.53</v>
      </c>
    </row>
    <row r="8" spans="1:5" ht="15">
      <c r="A8" s="24"/>
      <c r="B8" s="25" t="s">
        <v>34</v>
      </c>
      <c r="C8" s="24"/>
      <c r="D8" s="24"/>
      <c r="E8" s="24">
        <f>SUM(E3:E7)</f>
        <v>8549.64</v>
      </c>
    </row>
    <row r="9" spans="1:5" ht="15">
      <c r="A9" s="26"/>
      <c r="B9" s="27"/>
      <c r="C9" s="26"/>
      <c r="D9" s="26"/>
      <c r="E9" s="26"/>
    </row>
    <row r="10" spans="1:5" ht="18">
      <c r="A10" s="69" t="s">
        <v>35</v>
      </c>
      <c r="B10" s="69"/>
      <c r="C10" s="69"/>
      <c r="D10" s="69"/>
      <c r="E10" s="69"/>
    </row>
    <row r="11" spans="1:5" ht="15.75">
      <c r="A11" s="11" t="s">
        <v>1</v>
      </c>
      <c r="B11" s="12" t="s">
        <v>19</v>
      </c>
      <c r="C11" s="13" t="s">
        <v>2</v>
      </c>
      <c r="D11" s="13" t="s">
        <v>20</v>
      </c>
      <c r="E11" s="13" t="s">
        <v>21</v>
      </c>
    </row>
    <row r="12" spans="1:5" ht="38.25" customHeight="1">
      <c r="A12" s="14">
        <v>1</v>
      </c>
      <c r="B12" s="15" t="s">
        <v>36</v>
      </c>
      <c r="C12" s="15" t="s">
        <v>31</v>
      </c>
      <c r="D12" s="18" t="s">
        <v>37</v>
      </c>
      <c r="E12" s="18">
        <f>1329.65</f>
        <v>1329.65</v>
      </c>
    </row>
    <row r="13" spans="1:5" ht="39.75" customHeight="1">
      <c r="A13" s="14">
        <v>2</v>
      </c>
      <c r="B13" s="15" t="s">
        <v>38</v>
      </c>
      <c r="C13" s="15" t="s">
        <v>29</v>
      </c>
      <c r="D13" s="18" t="s">
        <v>39</v>
      </c>
      <c r="E13" s="18">
        <f>2247.65</f>
        <v>2247.65</v>
      </c>
    </row>
    <row r="14" spans="1:5" ht="57.75" customHeight="1">
      <c r="A14" s="14">
        <v>3</v>
      </c>
      <c r="B14" s="15" t="s">
        <v>40</v>
      </c>
      <c r="C14" s="15" t="s">
        <v>31</v>
      </c>
      <c r="D14" s="18"/>
      <c r="E14" s="18">
        <f>39400.77</f>
        <v>39400.77</v>
      </c>
    </row>
    <row r="15" spans="1:5" ht="15">
      <c r="A15" s="28"/>
      <c r="B15" s="29" t="s">
        <v>34</v>
      </c>
      <c r="C15" s="28"/>
      <c r="D15" s="28"/>
      <c r="E15" s="28">
        <f>SUM(E12:E14)</f>
        <v>42978.07</v>
      </c>
    </row>
    <row r="16" spans="1:5" ht="15">
      <c r="A16" s="26"/>
      <c r="B16" s="27"/>
      <c r="C16" s="26"/>
      <c r="D16" s="26"/>
      <c r="E16" s="26"/>
    </row>
    <row r="17" spans="1:5" ht="18">
      <c r="A17" s="70" t="s">
        <v>41</v>
      </c>
      <c r="B17" s="70"/>
      <c r="C17" s="70"/>
      <c r="D17" s="70"/>
      <c r="E17" s="70"/>
    </row>
    <row r="18" spans="1:5" ht="15.75">
      <c r="A18" s="11" t="s">
        <v>1</v>
      </c>
      <c r="B18" s="12" t="s">
        <v>19</v>
      </c>
      <c r="C18" s="13" t="s">
        <v>2</v>
      </c>
      <c r="D18" s="13" t="s">
        <v>20</v>
      </c>
      <c r="E18" s="13" t="s">
        <v>21</v>
      </c>
    </row>
    <row r="19" spans="1:5" ht="71.25" customHeight="1">
      <c r="A19" s="14">
        <v>1</v>
      </c>
      <c r="B19" s="15" t="s">
        <v>42</v>
      </c>
      <c r="C19" s="15" t="s">
        <v>31</v>
      </c>
      <c r="D19" s="18" t="s">
        <v>43</v>
      </c>
      <c r="E19" s="18">
        <f>1367.12</f>
        <v>1367.12</v>
      </c>
    </row>
    <row r="20" spans="1:5" ht="65.25" customHeight="1">
      <c r="A20" s="14">
        <v>2</v>
      </c>
      <c r="B20" s="30" t="s">
        <v>44</v>
      </c>
      <c r="C20" s="15" t="s">
        <v>31</v>
      </c>
      <c r="D20" s="14" t="s">
        <v>45</v>
      </c>
      <c r="E20" s="14">
        <f>1050.4</f>
        <v>1050.4</v>
      </c>
    </row>
    <row r="21" spans="1:5" ht="12.75" customHeight="1">
      <c r="A21" s="31"/>
      <c r="B21" s="20"/>
      <c r="C21" s="20"/>
      <c r="D21" s="31"/>
      <c r="E21" s="20"/>
    </row>
    <row r="22" spans="1:5" ht="10.5" customHeight="1">
      <c r="A22" s="14"/>
      <c r="B22" s="30"/>
      <c r="C22" s="15"/>
      <c r="D22" s="9"/>
      <c r="E22" s="14"/>
    </row>
    <row r="23" spans="1:5" ht="15">
      <c r="A23" s="28"/>
      <c r="B23" s="29" t="s">
        <v>34</v>
      </c>
      <c r="C23" s="28"/>
      <c r="D23" s="28"/>
      <c r="E23" s="28">
        <f>E19+E20+E22+E21</f>
        <v>2417.52</v>
      </c>
    </row>
    <row r="24" spans="1:5" ht="15">
      <c r="A24" s="26"/>
      <c r="B24" s="27"/>
      <c r="C24" s="26"/>
      <c r="D24" s="26"/>
      <c r="E24" s="26"/>
    </row>
    <row r="25" spans="1:5" ht="18">
      <c r="A25" s="71" t="s">
        <v>46</v>
      </c>
      <c r="B25" s="71"/>
      <c r="C25" s="71"/>
      <c r="D25" s="71"/>
      <c r="E25" s="71"/>
    </row>
    <row r="26" spans="1:5" ht="15.75">
      <c r="A26" s="11" t="s">
        <v>1</v>
      </c>
      <c r="B26" s="13" t="s">
        <v>19</v>
      </c>
      <c r="C26" s="13" t="s">
        <v>2</v>
      </c>
      <c r="D26" s="13" t="s">
        <v>20</v>
      </c>
      <c r="E26" s="13" t="s">
        <v>21</v>
      </c>
    </row>
    <row r="27" spans="1:5" ht="45.75" customHeight="1">
      <c r="A27" s="14">
        <v>2</v>
      </c>
      <c r="B27" s="15" t="s">
        <v>40</v>
      </c>
      <c r="C27" s="15" t="s">
        <v>47</v>
      </c>
      <c r="D27" s="15"/>
      <c r="E27" s="17">
        <v>7500</v>
      </c>
    </row>
    <row r="28" spans="1:5" ht="60" customHeight="1">
      <c r="A28" s="14">
        <v>3</v>
      </c>
      <c r="B28" s="15" t="s">
        <v>48</v>
      </c>
      <c r="C28" s="15" t="s">
        <v>49</v>
      </c>
      <c r="D28" s="15"/>
      <c r="E28" s="15">
        <v>1959.92</v>
      </c>
    </row>
    <row r="29" spans="1:5" ht="28.5">
      <c r="A29" s="14">
        <v>4</v>
      </c>
      <c r="B29" s="32" t="s">
        <v>50</v>
      </c>
      <c r="C29" s="14" t="s">
        <v>26</v>
      </c>
      <c r="D29" s="14"/>
      <c r="E29" s="14">
        <v>56059.29</v>
      </c>
    </row>
    <row r="30" spans="1:5" ht="42.75">
      <c r="A30" s="14">
        <v>5</v>
      </c>
      <c r="B30" s="32" t="s">
        <v>51</v>
      </c>
      <c r="C30" s="14" t="s">
        <v>31</v>
      </c>
      <c r="D30" s="14" t="s">
        <v>52</v>
      </c>
      <c r="E30" s="14">
        <v>1075.65</v>
      </c>
    </row>
    <row r="31" spans="1:5" ht="15">
      <c r="A31" s="28"/>
      <c r="B31" s="28" t="s">
        <v>34</v>
      </c>
      <c r="C31" s="28"/>
      <c r="D31" s="28"/>
      <c r="E31" s="28">
        <f>E27+E28+E29+E30</f>
        <v>66594.86</v>
      </c>
    </row>
    <row r="32" spans="1:5" ht="15">
      <c r="A32" s="33"/>
      <c r="B32" s="33"/>
      <c r="C32" s="33"/>
      <c r="D32" s="33"/>
      <c r="E32" s="33"/>
    </row>
    <row r="33" spans="1:5" ht="15">
      <c r="A33" s="33"/>
      <c r="B33" s="33"/>
      <c r="C33" s="33"/>
      <c r="D33" s="33"/>
      <c r="E33" s="33"/>
    </row>
    <row r="34" spans="1:5" ht="18">
      <c r="A34" s="70" t="s">
        <v>53</v>
      </c>
      <c r="B34" s="70"/>
      <c r="C34" s="70"/>
      <c r="D34" s="70"/>
      <c r="E34" s="70"/>
    </row>
    <row r="35" spans="1:5" ht="15.75">
      <c r="A35" s="11" t="s">
        <v>1</v>
      </c>
      <c r="B35" s="12" t="s">
        <v>19</v>
      </c>
      <c r="C35" s="13" t="s">
        <v>2</v>
      </c>
      <c r="D35" s="13" t="s">
        <v>20</v>
      </c>
      <c r="E35" s="13" t="s">
        <v>21</v>
      </c>
    </row>
    <row r="36" spans="1:5" ht="29.25">
      <c r="A36" s="34">
        <v>1</v>
      </c>
      <c r="B36" s="15" t="s">
        <v>54</v>
      </c>
      <c r="C36" s="35" t="s">
        <v>47</v>
      </c>
      <c r="D36" s="35"/>
      <c r="E36" s="35">
        <v>3746.09</v>
      </c>
    </row>
    <row r="37" spans="1:5" ht="129" customHeight="1">
      <c r="A37" s="14">
        <v>2</v>
      </c>
      <c r="B37" s="15" t="s">
        <v>55</v>
      </c>
      <c r="C37" s="15" t="s">
        <v>26</v>
      </c>
      <c r="D37" s="36" t="s">
        <v>56</v>
      </c>
      <c r="E37" s="18">
        <v>3057.6</v>
      </c>
    </row>
    <row r="38" spans="1:5" ht="14.25">
      <c r="A38" s="14">
        <v>3</v>
      </c>
      <c r="B38" s="15" t="s">
        <v>57</v>
      </c>
      <c r="C38" s="15" t="s">
        <v>31</v>
      </c>
      <c r="D38" s="15" t="s">
        <v>58</v>
      </c>
      <c r="E38" s="17">
        <v>1952.78</v>
      </c>
    </row>
    <row r="39" spans="1:5" ht="14.25">
      <c r="A39" s="14"/>
      <c r="B39" s="15"/>
      <c r="C39" s="15"/>
      <c r="D39" s="15"/>
      <c r="E39" s="17"/>
    </row>
    <row r="40" spans="1:5" ht="15">
      <c r="A40" s="28"/>
      <c r="B40" s="29" t="s">
        <v>34</v>
      </c>
      <c r="C40" s="28"/>
      <c r="D40" s="28"/>
      <c r="E40" s="28">
        <f>E36+E37+E38+E39</f>
        <v>8756.470000000001</v>
      </c>
    </row>
    <row r="41" spans="1:5" ht="15">
      <c r="A41" s="33"/>
      <c r="B41" s="33"/>
      <c r="C41" s="33"/>
      <c r="D41" s="33"/>
      <c r="E41" s="33"/>
    </row>
    <row r="42" spans="1:5" ht="18">
      <c r="A42" s="70" t="s">
        <v>59</v>
      </c>
      <c r="B42" s="70"/>
      <c r="C42" s="70"/>
      <c r="D42" s="70"/>
      <c r="E42" s="70"/>
    </row>
    <row r="43" spans="1:5" ht="15.75">
      <c r="A43" s="11" t="s">
        <v>1</v>
      </c>
      <c r="B43" s="12" t="s">
        <v>19</v>
      </c>
      <c r="C43" s="13" t="s">
        <v>2</v>
      </c>
      <c r="D43" s="13" t="s">
        <v>20</v>
      </c>
      <c r="E43" s="13" t="s">
        <v>21</v>
      </c>
    </row>
    <row r="44" spans="1:5" ht="130.5" customHeight="1">
      <c r="A44" s="37">
        <v>1</v>
      </c>
      <c r="B44" s="38" t="s">
        <v>60</v>
      </c>
      <c r="C44" s="38" t="s">
        <v>26</v>
      </c>
      <c r="D44" s="39" t="s">
        <v>56</v>
      </c>
      <c r="E44" s="40">
        <v>-3057.6</v>
      </c>
    </row>
    <row r="45" spans="1:5" ht="123.75" customHeight="1">
      <c r="A45" s="14">
        <v>2</v>
      </c>
      <c r="B45" s="15" t="s">
        <v>61</v>
      </c>
      <c r="C45" s="15" t="s">
        <v>31</v>
      </c>
      <c r="D45" s="36" t="s">
        <v>62</v>
      </c>
      <c r="E45" s="18">
        <v>2792.4</v>
      </c>
    </row>
    <row r="46" spans="1:5" ht="32.25" customHeight="1">
      <c r="A46" s="14">
        <v>3</v>
      </c>
      <c r="B46" s="15" t="s">
        <v>63</v>
      </c>
      <c r="C46" s="15" t="s">
        <v>31</v>
      </c>
      <c r="D46" s="36"/>
      <c r="E46" s="18">
        <f>176868.59</f>
        <v>176868.59</v>
      </c>
    </row>
    <row r="47" spans="1:5" ht="24" customHeight="1">
      <c r="A47" s="14">
        <v>4</v>
      </c>
      <c r="B47" s="15"/>
      <c r="C47" s="15"/>
      <c r="D47" s="15"/>
      <c r="E47" s="18"/>
    </row>
    <row r="48" spans="1:5" ht="15">
      <c r="A48" s="28"/>
      <c r="B48" s="29" t="s">
        <v>34</v>
      </c>
      <c r="C48" s="28"/>
      <c r="D48" s="28"/>
      <c r="E48" s="28">
        <f>SUM(E44:E46)</f>
        <v>176603.38999999998</v>
      </c>
    </row>
    <row r="49" spans="1:5" ht="15">
      <c r="A49" s="33"/>
      <c r="B49" s="33"/>
      <c r="C49" s="33"/>
      <c r="D49" s="33"/>
      <c r="E49" s="33"/>
    </row>
    <row r="50" spans="1:5" ht="18">
      <c r="A50" s="69" t="s">
        <v>64</v>
      </c>
      <c r="B50" s="69"/>
      <c r="C50" s="69"/>
      <c r="D50" s="69"/>
      <c r="E50" s="69"/>
    </row>
    <row r="51" spans="1:5" ht="15.75">
      <c r="A51" s="11" t="s">
        <v>1</v>
      </c>
      <c r="B51" s="13" t="s">
        <v>19</v>
      </c>
      <c r="C51" s="13" t="s">
        <v>2</v>
      </c>
      <c r="D51" s="13" t="s">
        <v>20</v>
      </c>
      <c r="E51" s="13" t="s">
        <v>21</v>
      </c>
    </row>
    <row r="52" spans="1:5" ht="60" customHeight="1">
      <c r="A52" s="31">
        <v>1</v>
      </c>
      <c r="B52" s="20" t="s">
        <v>65</v>
      </c>
      <c r="C52" s="20" t="s">
        <v>31</v>
      </c>
      <c r="D52" s="20"/>
      <c r="E52" s="20">
        <f>-184864.42</f>
        <v>-184864.42</v>
      </c>
    </row>
    <row r="53" spans="1:5" ht="58.5" customHeight="1">
      <c r="A53" s="14">
        <v>2</v>
      </c>
      <c r="B53" s="15" t="s">
        <v>66</v>
      </c>
      <c r="C53" s="15" t="s">
        <v>31</v>
      </c>
      <c r="D53" s="15"/>
      <c r="E53" s="15">
        <f>60000</f>
        <v>60000</v>
      </c>
    </row>
    <row r="54" spans="1:5" ht="14.25">
      <c r="A54" s="14">
        <v>3</v>
      </c>
      <c r="B54" s="15"/>
      <c r="C54" s="15"/>
      <c r="D54" s="15"/>
      <c r="E54" s="15"/>
    </row>
    <row r="55" spans="1:5" ht="14.25">
      <c r="A55" s="14"/>
      <c r="B55" s="32"/>
      <c r="C55" s="15"/>
      <c r="D55" s="15"/>
      <c r="E55" s="18"/>
    </row>
    <row r="56" spans="1:5" ht="15">
      <c r="A56" s="28"/>
      <c r="B56" s="28" t="s">
        <v>34</v>
      </c>
      <c r="C56" s="28"/>
      <c r="D56" s="28"/>
      <c r="E56" s="28">
        <f>E52+E53+E54+E55</f>
        <v>-124864.42000000001</v>
      </c>
    </row>
    <row r="57" spans="1:5" ht="18">
      <c r="A57" s="69" t="s">
        <v>67</v>
      </c>
      <c r="B57" s="69"/>
      <c r="C57" s="69"/>
      <c r="D57" s="69"/>
      <c r="E57" s="69"/>
    </row>
    <row r="58" spans="1:5" ht="15.75">
      <c r="A58" s="11" t="s">
        <v>1</v>
      </c>
      <c r="B58" s="13" t="s">
        <v>19</v>
      </c>
      <c r="C58" s="13" t="s">
        <v>2</v>
      </c>
      <c r="D58" s="13" t="s">
        <v>20</v>
      </c>
      <c r="E58" s="13" t="s">
        <v>21</v>
      </c>
    </row>
    <row r="59" spans="1:5" ht="14.25">
      <c r="A59" s="22">
        <v>1</v>
      </c>
      <c r="B59" s="41" t="s">
        <v>68</v>
      </c>
      <c r="C59" s="15" t="s">
        <v>31</v>
      </c>
      <c r="D59" s="22" t="s">
        <v>69</v>
      </c>
      <c r="E59" s="22">
        <v>2559.05</v>
      </c>
    </row>
    <row r="60" spans="1:5" ht="14.25">
      <c r="A60" s="14">
        <v>2</v>
      </c>
      <c r="B60" s="32" t="s">
        <v>70</v>
      </c>
      <c r="C60" s="15" t="s">
        <v>47</v>
      </c>
      <c r="D60" s="14" t="s">
        <v>71</v>
      </c>
      <c r="E60" s="14">
        <v>2465.95</v>
      </c>
    </row>
    <row r="61" spans="1:5" ht="14.25">
      <c r="A61" s="14">
        <v>3</v>
      </c>
      <c r="B61" s="15"/>
      <c r="C61" s="15"/>
      <c r="D61" s="42"/>
      <c r="E61" s="42"/>
    </row>
    <row r="62" spans="1:5" ht="14.25">
      <c r="A62" s="14">
        <v>4</v>
      </c>
      <c r="B62" s="32"/>
      <c r="C62" s="15" t="s">
        <v>26</v>
      </c>
      <c r="D62" s="14"/>
      <c r="E62" s="14"/>
    </row>
    <row r="63" spans="1:5" ht="15">
      <c r="A63" s="28"/>
      <c r="B63" s="28" t="s">
        <v>34</v>
      </c>
      <c r="C63" s="28"/>
      <c r="D63" s="28"/>
      <c r="E63" s="28">
        <f>SUM(E59:E62)</f>
        <v>5025</v>
      </c>
    </row>
    <row r="64" spans="1:5" s="44" customFormat="1" ht="15">
      <c r="A64" s="43"/>
      <c r="B64" s="43"/>
      <c r="C64" s="43"/>
      <c r="D64" s="43"/>
      <c r="E64" s="43"/>
    </row>
    <row r="65" spans="1:5" ht="18">
      <c r="A65" s="69" t="s">
        <v>72</v>
      </c>
      <c r="B65" s="69"/>
      <c r="C65" s="69"/>
      <c r="D65" s="69"/>
      <c r="E65" s="69"/>
    </row>
    <row r="66" spans="1:5" ht="15.75">
      <c r="A66" s="11" t="s">
        <v>1</v>
      </c>
      <c r="B66" s="13" t="s">
        <v>19</v>
      </c>
      <c r="C66" s="13" t="s">
        <v>2</v>
      </c>
      <c r="D66" s="13" t="s">
        <v>20</v>
      </c>
      <c r="E66" s="13" t="s">
        <v>21</v>
      </c>
    </row>
    <row r="67" spans="1:5" ht="42.75">
      <c r="A67" s="14">
        <v>1</v>
      </c>
      <c r="B67" s="15" t="s">
        <v>73</v>
      </c>
      <c r="C67" s="14" t="s">
        <v>47</v>
      </c>
      <c r="D67" s="15"/>
      <c r="E67" s="15">
        <v>20997.5</v>
      </c>
    </row>
    <row r="68" spans="1:5" ht="14.25">
      <c r="A68" s="14"/>
      <c r="B68" s="15"/>
      <c r="C68" s="15"/>
      <c r="D68" s="42"/>
      <c r="E68" s="42"/>
    </row>
    <row r="69" spans="1:5" ht="14.25">
      <c r="A69" s="14"/>
      <c r="B69" s="15"/>
      <c r="C69" s="15"/>
      <c r="D69" s="38"/>
      <c r="E69" s="18"/>
    </row>
    <row r="70" spans="1:5" ht="14.25">
      <c r="A70" s="14">
        <v>2</v>
      </c>
      <c r="B70" s="15"/>
      <c r="C70" s="15"/>
      <c r="D70" s="42"/>
      <c r="E70" s="42"/>
    </row>
    <row r="71" spans="1:5" ht="15">
      <c r="A71" s="28"/>
      <c r="B71" s="28" t="s">
        <v>34</v>
      </c>
      <c r="C71" s="28"/>
      <c r="D71" s="28"/>
      <c r="E71" s="28">
        <f>E67+E70+E68+E69</f>
        <v>20997.5</v>
      </c>
    </row>
    <row r="72" spans="1:5" ht="15">
      <c r="A72" s="33"/>
      <c r="B72" s="33"/>
      <c r="C72" s="33"/>
      <c r="D72" s="33"/>
      <c r="E72" s="33"/>
    </row>
    <row r="73" spans="1:5" ht="18">
      <c r="A73" s="69" t="s">
        <v>74</v>
      </c>
      <c r="B73" s="69"/>
      <c r="C73" s="69"/>
      <c r="D73" s="69"/>
      <c r="E73" s="69"/>
    </row>
    <row r="74" spans="1:5" ht="15.75">
      <c r="A74" s="11" t="s">
        <v>1</v>
      </c>
      <c r="B74" s="13" t="s">
        <v>19</v>
      </c>
      <c r="C74" s="13" t="s">
        <v>2</v>
      </c>
      <c r="D74" s="13" t="s">
        <v>20</v>
      </c>
      <c r="E74" s="13" t="s">
        <v>21</v>
      </c>
    </row>
    <row r="75" spans="1:5" ht="14.25">
      <c r="A75" s="14">
        <v>1</v>
      </c>
      <c r="B75" s="15" t="s">
        <v>75</v>
      </c>
      <c r="C75" s="14" t="s">
        <v>76</v>
      </c>
      <c r="D75" s="15" t="s">
        <v>77</v>
      </c>
      <c r="E75" s="15">
        <v>2014.74</v>
      </c>
    </row>
    <row r="76" spans="1:5" ht="48" customHeight="1">
      <c r="A76" s="14">
        <v>2</v>
      </c>
      <c r="B76" s="15" t="s">
        <v>22</v>
      </c>
      <c r="C76" s="15" t="s">
        <v>31</v>
      </c>
      <c r="D76" s="42" t="s">
        <v>78</v>
      </c>
      <c r="E76" s="42">
        <v>759.2</v>
      </c>
    </row>
    <row r="77" spans="1:5" ht="14.25">
      <c r="A77" s="14"/>
      <c r="B77" s="15"/>
      <c r="C77" s="15"/>
      <c r="D77" s="42"/>
      <c r="E77" s="42"/>
    </row>
    <row r="78" spans="1:5" ht="14.25">
      <c r="A78" s="14"/>
      <c r="B78" s="30"/>
      <c r="C78" s="14"/>
      <c r="D78" s="14"/>
      <c r="E78" s="14"/>
    </row>
    <row r="79" spans="1:5" ht="14.25">
      <c r="A79" s="14"/>
      <c r="B79" s="30"/>
      <c r="C79" s="15"/>
      <c r="D79" s="14"/>
      <c r="E79" s="14"/>
    </row>
    <row r="80" spans="1:5" ht="14.25">
      <c r="A80" s="14"/>
      <c r="B80" s="30"/>
      <c r="C80" s="14"/>
      <c r="D80" s="14"/>
      <c r="E80" s="14"/>
    </row>
    <row r="81" spans="1:5" ht="15">
      <c r="A81" s="28"/>
      <c r="B81" s="28" t="s">
        <v>34</v>
      </c>
      <c r="C81" s="28"/>
      <c r="D81" s="28"/>
      <c r="E81" s="28">
        <f>E75+E80+E76+E77+E78+E79</f>
        <v>2773.94</v>
      </c>
    </row>
    <row r="82" spans="1:5" ht="15">
      <c r="A82" s="33"/>
      <c r="B82" s="33"/>
      <c r="C82" s="33"/>
      <c r="D82" s="33"/>
      <c r="E82" s="33"/>
    </row>
    <row r="83" spans="1:5" ht="18">
      <c r="A83" s="69" t="s">
        <v>79</v>
      </c>
      <c r="B83" s="69"/>
      <c r="C83" s="69"/>
      <c r="D83" s="69"/>
      <c r="E83" s="69"/>
    </row>
    <row r="84" spans="1:5" ht="15.75">
      <c r="A84" s="11" t="s">
        <v>1</v>
      </c>
      <c r="B84" s="13" t="s">
        <v>19</v>
      </c>
      <c r="C84" s="13" t="s">
        <v>2</v>
      </c>
      <c r="D84" s="13" t="s">
        <v>20</v>
      </c>
      <c r="E84" s="13" t="s">
        <v>21</v>
      </c>
    </row>
    <row r="85" spans="1:5" ht="14.25">
      <c r="A85" s="14">
        <v>1</v>
      </c>
      <c r="B85" s="15"/>
      <c r="C85" s="14"/>
      <c r="D85" s="15"/>
      <c r="E85" s="15"/>
    </row>
    <row r="86" spans="1:5" ht="14.25">
      <c r="A86" s="14">
        <v>2</v>
      </c>
      <c r="B86" s="15"/>
      <c r="C86" s="15"/>
      <c r="D86" s="15"/>
      <c r="E86" s="15"/>
    </row>
    <row r="87" spans="1:5" ht="14.25">
      <c r="A87" s="14"/>
      <c r="B87" s="15"/>
      <c r="C87" s="15"/>
      <c r="D87" s="15"/>
      <c r="E87" s="15"/>
    </row>
    <row r="88" spans="1:5" ht="14.25">
      <c r="A88" s="14"/>
      <c r="B88" s="15"/>
      <c r="C88" s="15"/>
      <c r="D88" s="15"/>
      <c r="E88" s="15"/>
    </row>
    <row r="89" spans="1:5" ht="14.25">
      <c r="A89" s="14"/>
      <c r="B89" s="15"/>
      <c r="C89" s="15"/>
      <c r="D89" s="15"/>
      <c r="E89" s="15"/>
    </row>
    <row r="90" spans="1:5" ht="15">
      <c r="A90" s="28"/>
      <c r="B90" s="28" t="s">
        <v>34</v>
      </c>
      <c r="C90" s="28"/>
      <c r="D90" s="28"/>
      <c r="E90" s="28">
        <f>E85+E86+E87+E88</f>
        <v>0</v>
      </c>
    </row>
    <row r="91" spans="1:5" ht="15">
      <c r="A91" s="33"/>
      <c r="B91" s="33"/>
      <c r="C91" s="33"/>
      <c r="D91" s="33"/>
      <c r="E91" s="33"/>
    </row>
    <row r="92" spans="1:5" ht="18">
      <c r="A92" s="69" t="s">
        <v>80</v>
      </c>
      <c r="B92" s="69"/>
      <c r="C92" s="69"/>
      <c r="D92" s="69"/>
      <c r="E92" s="69"/>
    </row>
    <row r="93" spans="1:5" ht="15.75">
      <c r="A93" s="11" t="s">
        <v>1</v>
      </c>
      <c r="B93" s="13" t="s">
        <v>19</v>
      </c>
      <c r="C93" s="13" t="s">
        <v>2</v>
      </c>
      <c r="D93" s="13" t="s">
        <v>20</v>
      </c>
      <c r="E93" s="13" t="s">
        <v>21</v>
      </c>
    </row>
    <row r="94" spans="1:5" ht="50.25" customHeight="1">
      <c r="A94" s="14">
        <v>1</v>
      </c>
      <c r="B94" s="32" t="s">
        <v>55</v>
      </c>
      <c r="C94" s="14" t="s">
        <v>31</v>
      </c>
      <c r="D94" s="14" t="s">
        <v>81</v>
      </c>
      <c r="E94" s="14">
        <v>670.8</v>
      </c>
    </row>
    <row r="95" spans="1:5" ht="60">
      <c r="A95" s="37">
        <v>2</v>
      </c>
      <c r="B95" s="45" t="s">
        <v>82</v>
      </c>
      <c r="C95" s="38" t="s">
        <v>31</v>
      </c>
      <c r="D95" s="40" t="s">
        <v>32</v>
      </c>
      <c r="E95" s="40">
        <v>-4053.24</v>
      </c>
    </row>
    <row r="96" spans="1:5" ht="60">
      <c r="A96" s="37">
        <v>3</v>
      </c>
      <c r="B96" s="45" t="s">
        <v>83</v>
      </c>
      <c r="C96" s="38" t="s">
        <v>31</v>
      </c>
      <c r="D96" s="40" t="s">
        <v>33</v>
      </c>
      <c r="E96" s="40">
        <v>-950.53</v>
      </c>
    </row>
    <row r="97" spans="1:5" ht="57">
      <c r="A97" s="37"/>
      <c r="B97" s="38" t="s">
        <v>84</v>
      </c>
      <c r="C97" s="38" t="s">
        <v>31</v>
      </c>
      <c r="D97" s="46" t="s">
        <v>78</v>
      </c>
      <c r="E97" s="46">
        <v>-759.2</v>
      </c>
    </row>
    <row r="98" spans="1:5" ht="71.25">
      <c r="A98" s="37"/>
      <c r="B98" s="47" t="s">
        <v>85</v>
      </c>
      <c r="C98" s="37" t="s">
        <v>31</v>
      </c>
      <c r="D98" s="37" t="s">
        <v>81</v>
      </c>
      <c r="E98" s="37">
        <v>-670.8</v>
      </c>
    </row>
    <row r="99" spans="1:5" ht="15">
      <c r="A99" s="37"/>
      <c r="B99" s="45"/>
      <c r="C99" s="38"/>
      <c r="D99" s="40"/>
      <c r="E99" s="40"/>
    </row>
    <row r="100" spans="1:5" ht="14.25">
      <c r="A100" s="14"/>
      <c r="B100" s="15"/>
      <c r="C100" s="14"/>
      <c r="D100" s="15"/>
      <c r="E100" s="15"/>
    </row>
    <row r="101" spans="1:5" ht="15">
      <c r="A101" s="28"/>
      <c r="B101" s="28" t="s">
        <v>34</v>
      </c>
      <c r="C101" s="28"/>
      <c r="D101" s="28"/>
      <c r="E101" s="28">
        <f>SUM(E94:E100)</f>
        <v>-5762.969999999999</v>
      </c>
    </row>
    <row r="102" spans="1:5" ht="15">
      <c r="A102" s="48"/>
      <c r="B102" s="48"/>
      <c r="C102" s="48"/>
      <c r="D102" s="48"/>
      <c r="E102" s="48"/>
    </row>
    <row r="103" spans="1:5" ht="15">
      <c r="A103" s="24"/>
      <c r="B103" s="24" t="s">
        <v>86</v>
      </c>
      <c r="C103" s="24"/>
      <c r="D103" s="24"/>
      <c r="E103" s="24">
        <f>E8+E15+E23+E31+E48+E56+E63+E71+E81+E90+E101+E40</f>
        <v>204068.99999999997</v>
      </c>
    </row>
  </sheetData>
  <sheetProtection selectLockedCells="1" selectUnlockedCells="1"/>
  <mergeCells count="12">
    <mergeCell ref="A50:E50"/>
    <mergeCell ref="A57:E57"/>
    <mergeCell ref="A65:E65"/>
    <mergeCell ref="A73:E73"/>
    <mergeCell ref="A83:E83"/>
    <mergeCell ref="A92:E92"/>
    <mergeCell ref="A1:E1"/>
    <mergeCell ref="A10:E10"/>
    <mergeCell ref="A17:E17"/>
    <mergeCell ref="A25:E25"/>
    <mergeCell ref="A34:E34"/>
    <mergeCell ref="A42:E42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1"/>
  <sheetViews>
    <sheetView zoomScale="80" zoomScaleNormal="80" zoomScalePageLayoutView="0" workbookViewId="0" topLeftCell="A82">
      <selection activeCell="E102" sqref="E102"/>
    </sheetView>
  </sheetViews>
  <sheetFormatPr defaultColWidth="11.57421875" defaultRowHeight="12.75"/>
  <cols>
    <col min="1" max="1" width="8.7109375" style="0" customWidth="1"/>
    <col min="2" max="2" width="57.140625" style="49" customWidth="1"/>
    <col min="3" max="3" width="29.7109375" style="0" customWidth="1"/>
    <col min="4" max="4" width="34.7109375" style="0" customWidth="1"/>
    <col min="5" max="5" width="20.00390625" style="0" customWidth="1"/>
  </cols>
  <sheetData>
    <row r="1" spans="1:5" ht="18">
      <c r="A1" s="69" t="s">
        <v>87</v>
      </c>
      <c r="B1" s="69"/>
      <c r="C1" s="69"/>
      <c r="D1" s="69"/>
      <c r="E1" s="69"/>
    </row>
    <row r="2" spans="1:5" ht="15.75">
      <c r="A2" s="11" t="s">
        <v>1</v>
      </c>
      <c r="B2" s="12" t="s">
        <v>19</v>
      </c>
      <c r="C2" s="13" t="s">
        <v>2</v>
      </c>
      <c r="D2" s="13" t="s">
        <v>20</v>
      </c>
      <c r="E2" s="13" t="s">
        <v>21</v>
      </c>
    </row>
    <row r="3" spans="1:5" ht="14.25">
      <c r="A3" s="14">
        <v>1</v>
      </c>
      <c r="B3" s="15" t="s">
        <v>88</v>
      </c>
      <c r="C3" s="15" t="s">
        <v>29</v>
      </c>
      <c r="D3" s="18"/>
      <c r="E3" s="18">
        <f>4192.42</f>
        <v>4192.42</v>
      </c>
    </row>
    <row r="4" spans="1:5" ht="14.25">
      <c r="A4" s="14">
        <v>2</v>
      </c>
      <c r="B4" s="15" t="s">
        <v>89</v>
      </c>
      <c r="C4" s="15" t="s">
        <v>29</v>
      </c>
      <c r="D4" s="18" t="s">
        <v>90</v>
      </c>
      <c r="E4" s="18">
        <f>3233.772</f>
        <v>3233.772</v>
      </c>
    </row>
    <row r="5" spans="1:5" ht="14.25">
      <c r="A5" s="14">
        <v>3</v>
      </c>
      <c r="B5" s="15"/>
      <c r="C5" s="15"/>
      <c r="D5" s="18"/>
      <c r="E5" s="18"/>
    </row>
    <row r="6" spans="1:5" ht="15">
      <c r="A6" s="24"/>
      <c r="B6" s="25" t="s">
        <v>34</v>
      </c>
      <c r="C6" s="24"/>
      <c r="D6" s="24"/>
      <c r="E6" s="24">
        <f>SUM(E3:E5)</f>
        <v>7426.192</v>
      </c>
    </row>
    <row r="7" spans="1:5" ht="18">
      <c r="A7" s="69" t="s">
        <v>91</v>
      </c>
      <c r="B7" s="69"/>
      <c r="C7" s="69"/>
      <c r="D7" s="69"/>
      <c r="E7" s="69"/>
    </row>
    <row r="8" spans="1:5" ht="15.75">
      <c r="A8" s="11" t="s">
        <v>1</v>
      </c>
      <c r="B8" s="12" t="s">
        <v>19</v>
      </c>
      <c r="C8" s="13" t="s">
        <v>2</v>
      </c>
      <c r="D8" s="13" t="s">
        <v>20</v>
      </c>
      <c r="E8" s="13" t="s">
        <v>21</v>
      </c>
    </row>
    <row r="9" spans="1:5" ht="14.25">
      <c r="A9" s="14">
        <v>1</v>
      </c>
      <c r="B9" s="15" t="s">
        <v>89</v>
      </c>
      <c r="C9" s="15" t="s">
        <v>29</v>
      </c>
      <c r="D9" s="18" t="s">
        <v>90</v>
      </c>
      <c r="E9" s="18">
        <f>3233.772</f>
        <v>3233.772</v>
      </c>
    </row>
    <row r="10" spans="1:5" ht="14.25">
      <c r="A10" s="14">
        <v>2</v>
      </c>
      <c r="B10" s="15"/>
      <c r="C10" s="15"/>
      <c r="D10" s="18"/>
      <c r="E10" s="18"/>
    </row>
    <row r="11" spans="1:5" ht="14.25">
      <c r="A11" s="14">
        <v>3</v>
      </c>
      <c r="B11" s="15"/>
      <c r="C11" s="15"/>
      <c r="D11" s="18"/>
      <c r="E11" s="18"/>
    </row>
    <row r="12" spans="1:5" ht="14.25">
      <c r="A12" s="14"/>
      <c r="B12" s="32"/>
      <c r="C12" s="15"/>
      <c r="D12" s="18"/>
      <c r="E12" s="18"/>
    </row>
    <row r="13" spans="1:5" ht="14.25">
      <c r="A13" s="14"/>
      <c r="B13" s="15"/>
      <c r="C13" s="15"/>
      <c r="D13" s="18"/>
      <c r="E13" s="18"/>
    </row>
    <row r="14" spans="1:5" ht="14.25">
      <c r="A14" s="14"/>
      <c r="B14" s="15"/>
      <c r="C14" s="18"/>
      <c r="D14" s="18"/>
      <c r="E14" s="18"/>
    </row>
    <row r="15" spans="1:5" ht="15">
      <c r="A15" s="28"/>
      <c r="B15" s="29" t="s">
        <v>34</v>
      </c>
      <c r="C15" s="28"/>
      <c r="D15" s="28"/>
      <c r="E15" s="28">
        <f>SUM(E9:E14)</f>
        <v>3233.772</v>
      </c>
    </row>
    <row r="16" spans="1:5" ht="18">
      <c r="A16" s="70" t="s">
        <v>92</v>
      </c>
      <c r="B16" s="70"/>
      <c r="C16" s="70"/>
      <c r="D16" s="70"/>
      <c r="E16" s="70"/>
    </row>
    <row r="17" spans="1:5" ht="15.75">
      <c r="A17" s="11" t="s">
        <v>1</v>
      </c>
      <c r="B17" s="12" t="s">
        <v>19</v>
      </c>
      <c r="C17" s="13" t="s">
        <v>2</v>
      </c>
      <c r="D17" s="13" t="s">
        <v>20</v>
      </c>
      <c r="E17" s="13" t="s">
        <v>21</v>
      </c>
    </row>
    <row r="18" spans="1:5" ht="14.25">
      <c r="A18" s="14">
        <v>1</v>
      </c>
      <c r="B18" s="15" t="s">
        <v>89</v>
      </c>
      <c r="C18" s="15" t="s">
        <v>47</v>
      </c>
      <c r="D18" s="18" t="s">
        <v>90</v>
      </c>
      <c r="E18" s="18">
        <f>3233.772</f>
        <v>3233.772</v>
      </c>
    </row>
    <row r="19" spans="1:5" ht="14.25">
      <c r="A19" s="14">
        <v>2</v>
      </c>
      <c r="B19" s="30"/>
      <c r="C19" s="15" t="s">
        <v>47</v>
      </c>
      <c r="D19" s="14"/>
      <c r="E19" s="14"/>
    </row>
    <row r="20" spans="1:5" ht="14.25">
      <c r="A20" s="14">
        <v>3</v>
      </c>
      <c r="B20" s="30"/>
      <c r="C20" s="15"/>
      <c r="D20" s="9"/>
      <c r="E20" s="14"/>
    </row>
    <row r="21" spans="1:5" ht="15">
      <c r="A21" s="28"/>
      <c r="B21" s="29" t="s">
        <v>34</v>
      </c>
      <c r="C21" s="28"/>
      <c r="D21" s="28"/>
      <c r="E21" s="28">
        <f>E18+E19+E20</f>
        <v>3233.772</v>
      </c>
    </row>
    <row r="22" spans="1:5" ht="18">
      <c r="A22" s="70" t="s">
        <v>93</v>
      </c>
      <c r="B22" s="70"/>
      <c r="C22" s="70"/>
      <c r="D22" s="70"/>
      <c r="E22" s="70"/>
    </row>
    <row r="23" spans="1:5" ht="15.75">
      <c r="A23" s="11" t="s">
        <v>1</v>
      </c>
      <c r="B23" s="12" t="s">
        <v>19</v>
      </c>
      <c r="C23" s="13" t="s">
        <v>2</v>
      </c>
      <c r="D23" s="13" t="s">
        <v>20</v>
      </c>
      <c r="E23" s="13" t="s">
        <v>21</v>
      </c>
    </row>
    <row r="24" spans="1:5" ht="14.25">
      <c r="A24" s="14">
        <v>1</v>
      </c>
      <c r="B24" s="15" t="s">
        <v>89</v>
      </c>
      <c r="C24" s="15" t="s">
        <v>26</v>
      </c>
      <c r="D24" s="18" t="s">
        <v>94</v>
      </c>
      <c r="E24" s="18">
        <v>3233.77</v>
      </c>
    </row>
    <row r="25" spans="1:5" ht="28.5">
      <c r="A25" s="14">
        <v>2</v>
      </c>
      <c r="B25" s="15" t="s">
        <v>95</v>
      </c>
      <c r="C25" s="15" t="s">
        <v>29</v>
      </c>
      <c r="D25" s="15"/>
      <c r="E25" s="18">
        <v>1193.18</v>
      </c>
    </row>
    <row r="26" spans="1:5" ht="28.5">
      <c r="A26" s="14">
        <v>3</v>
      </c>
      <c r="B26" s="15" t="s">
        <v>96</v>
      </c>
      <c r="C26" s="15" t="s">
        <v>29</v>
      </c>
      <c r="D26" s="15"/>
      <c r="E26" s="17">
        <v>2413.12</v>
      </c>
    </row>
    <row r="27" spans="1:5" ht="14.25">
      <c r="A27" s="14"/>
      <c r="B27" s="15"/>
      <c r="C27" s="15" t="s">
        <v>97</v>
      </c>
      <c r="D27" s="15"/>
      <c r="E27" s="17"/>
    </row>
    <row r="28" spans="1:5" ht="14.25">
      <c r="A28" s="14"/>
      <c r="B28" s="15"/>
      <c r="C28" s="15" t="s">
        <v>29</v>
      </c>
      <c r="D28" s="15"/>
      <c r="E28" s="18"/>
    </row>
    <row r="29" spans="1:5" ht="15">
      <c r="A29" s="28"/>
      <c r="B29" s="29" t="s">
        <v>34</v>
      </c>
      <c r="C29" s="28"/>
      <c r="D29" s="28"/>
      <c r="E29" s="28">
        <f>E24+E25+E26+E27+E28</f>
        <v>6840.07</v>
      </c>
    </row>
    <row r="30" spans="1:5" ht="18">
      <c r="A30" s="70" t="s">
        <v>98</v>
      </c>
      <c r="B30" s="70"/>
      <c r="C30" s="70"/>
      <c r="D30" s="70"/>
      <c r="E30" s="70"/>
    </row>
    <row r="31" spans="1:5" ht="15.75">
      <c r="A31" s="11" t="s">
        <v>1</v>
      </c>
      <c r="B31" s="12" t="s">
        <v>19</v>
      </c>
      <c r="C31" s="13" t="s">
        <v>2</v>
      </c>
      <c r="D31" s="13" t="s">
        <v>20</v>
      </c>
      <c r="E31" s="13" t="s">
        <v>21</v>
      </c>
    </row>
    <row r="32" spans="1:5" ht="15">
      <c r="A32" s="34">
        <v>1</v>
      </c>
      <c r="B32" s="15" t="s">
        <v>89</v>
      </c>
      <c r="C32" s="15" t="s">
        <v>26</v>
      </c>
      <c r="D32" s="18" t="s">
        <v>94</v>
      </c>
      <c r="E32" s="18">
        <v>3233.77</v>
      </c>
    </row>
    <row r="33" spans="1:5" ht="14.25">
      <c r="A33" s="14">
        <v>2</v>
      </c>
      <c r="B33" s="15"/>
      <c r="C33" s="15" t="s">
        <v>29</v>
      </c>
      <c r="D33" s="36"/>
      <c r="E33" s="18"/>
    </row>
    <row r="34" spans="1:5" ht="14.25">
      <c r="A34" s="14">
        <v>3</v>
      </c>
      <c r="B34" s="15" t="s">
        <v>99</v>
      </c>
      <c r="C34" s="15" t="s">
        <v>29</v>
      </c>
      <c r="D34" s="15" t="s">
        <v>100</v>
      </c>
      <c r="E34" s="17">
        <v>1220.84</v>
      </c>
    </row>
    <row r="35" spans="1:5" ht="14.25">
      <c r="A35" s="14"/>
      <c r="B35" s="15"/>
      <c r="C35" s="15"/>
      <c r="D35" s="15"/>
      <c r="E35" s="17"/>
    </row>
    <row r="36" spans="1:5" ht="15">
      <c r="A36" s="28"/>
      <c r="B36" s="29" t="s">
        <v>34</v>
      </c>
      <c r="C36" s="28"/>
      <c r="D36" s="28"/>
      <c r="E36" s="28">
        <f>E32+E33+E34+E35</f>
        <v>4454.61</v>
      </c>
    </row>
    <row r="37" spans="1:5" ht="18">
      <c r="A37" s="70" t="s">
        <v>101</v>
      </c>
      <c r="B37" s="70"/>
      <c r="C37" s="70"/>
      <c r="D37" s="70"/>
      <c r="E37" s="70"/>
    </row>
    <row r="38" spans="1:5" ht="15.75">
      <c r="A38" s="11" t="s">
        <v>1</v>
      </c>
      <c r="B38" s="12" t="s">
        <v>19</v>
      </c>
      <c r="C38" s="13" t="s">
        <v>2</v>
      </c>
      <c r="D38" s="13" t="s">
        <v>20</v>
      </c>
      <c r="E38" s="13" t="s">
        <v>21</v>
      </c>
    </row>
    <row r="39" spans="1:5" ht="14.25">
      <c r="A39" s="14">
        <v>1</v>
      </c>
      <c r="B39" s="15" t="s">
        <v>89</v>
      </c>
      <c r="C39" s="15" t="s">
        <v>26</v>
      </c>
      <c r="D39" s="18" t="s">
        <v>94</v>
      </c>
      <c r="E39" s="18">
        <v>3233.77</v>
      </c>
    </row>
    <row r="40" spans="1:5" ht="71.25">
      <c r="A40" s="14">
        <v>2</v>
      </c>
      <c r="B40" s="15" t="s">
        <v>102</v>
      </c>
      <c r="C40" s="15" t="s">
        <v>29</v>
      </c>
      <c r="D40" s="15"/>
      <c r="E40" s="18">
        <v>195.48</v>
      </c>
    </row>
    <row r="41" spans="1:5" ht="84" customHeight="1">
      <c r="A41" s="14">
        <v>3</v>
      </c>
      <c r="B41" s="15" t="s">
        <v>103</v>
      </c>
      <c r="C41" s="15" t="s">
        <v>31</v>
      </c>
      <c r="D41" s="15" t="s">
        <v>104</v>
      </c>
      <c r="E41" s="18">
        <f>320.34</f>
        <v>320.34</v>
      </c>
    </row>
    <row r="42" spans="1:5" ht="14.25">
      <c r="A42" s="14">
        <v>4</v>
      </c>
      <c r="B42" s="15"/>
      <c r="C42" s="15"/>
      <c r="D42" s="15"/>
      <c r="E42" s="18"/>
    </row>
    <row r="43" spans="1:5" ht="14.25">
      <c r="A43" s="14"/>
      <c r="B43" s="15"/>
      <c r="C43" s="15"/>
      <c r="D43" s="18"/>
      <c r="E43" s="18"/>
    </row>
    <row r="44" spans="1:5" ht="15">
      <c r="A44" s="28"/>
      <c r="B44" s="29" t="s">
        <v>34</v>
      </c>
      <c r="C44" s="28"/>
      <c r="D44" s="28"/>
      <c r="E44" s="28">
        <f>E39+E40+E41+E42+E43</f>
        <v>3749.59</v>
      </c>
    </row>
    <row r="45" spans="1:5" ht="18">
      <c r="A45" s="69" t="s">
        <v>64</v>
      </c>
      <c r="B45" s="69"/>
      <c r="C45" s="69"/>
      <c r="D45" s="69"/>
      <c r="E45" s="69"/>
    </row>
    <row r="46" spans="1:5" ht="15.75">
      <c r="A46" s="11" t="s">
        <v>1</v>
      </c>
      <c r="B46" s="12" t="s">
        <v>19</v>
      </c>
      <c r="C46" s="13" t="s">
        <v>2</v>
      </c>
      <c r="D46" s="13" t="s">
        <v>20</v>
      </c>
      <c r="E46" s="13" t="s">
        <v>21</v>
      </c>
    </row>
    <row r="47" spans="1:5" ht="28.5">
      <c r="A47" s="14">
        <v>1</v>
      </c>
      <c r="B47" s="20" t="s">
        <v>105</v>
      </c>
      <c r="C47" s="20" t="s">
        <v>29</v>
      </c>
      <c r="D47" s="21"/>
      <c r="E47" s="21">
        <f>-4192.42</f>
        <v>-4192.42</v>
      </c>
    </row>
    <row r="48" spans="1:5" ht="14.25">
      <c r="A48" s="14">
        <v>2</v>
      </c>
      <c r="B48" s="15" t="s">
        <v>106</v>
      </c>
      <c r="C48" s="15" t="s">
        <v>26</v>
      </c>
      <c r="D48" s="18" t="s">
        <v>94</v>
      </c>
      <c r="E48" s="18">
        <v>3233.77</v>
      </c>
    </row>
    <row r="49" spans="1:5" ht="14.25">
      <c r="A49" s="14">
        <v>3</v>
      </c>
      <c r="B49" s="15"/>
      <c r="C49" s="15"/>
      <c r="D49" s="18"/>
      <c r="E49" s="18"/>
    </row>
    <row r="50" spans="1:5" ht="14.25">
      <c r="A50" s="14">
        <v>4</v>
      </c>
      <c r="B50" s="15"/>
      <c r="C50" s="18"/>
      <c r="D50" s="18"/>
      <c r="E50" s="18"/>
    </row>
    <row r="51" spans="1:5" ht="15">
      <c r="A51" s="28"/>
      <c r="B51" s="29" t="s">
        <v>34</v>
      </c>
      <c r="C51" s="28"/>
      <c r="D51" s="28"/>
      <c r="E51" s="28">
        <f>E48+E49+E47+E50</f>
        <v>-958.6500000000001</v>
      </c>
    </row>
    <row r="52" spans="1:5" ht="15">
      <c r="A52" s="48"/>
      <c r="B52" s="50"/>
      <c r="C52" s="48"/>
      <c r="D52" s="48"/>
      <c r="E52" s="48"/>
    </row>
    <row r="53" spans="1:5" ht="18">
      <c r="A53" s="69" t="s">
        <v>67</v>
      </c>
      <c r="B53" s="69"/>
      <c r="C53" s="69"/>
      <c r="D53" s="69"/>
      <c r="E53" s="69"/>
    </row>
    <row r="54" spans="1:5" ht="15.75">
      <c r="A54" s="11" t="s">
        <v>1</v>
      </c>
      <c r="B54" s="12" t="s">
        <v>19</v>
      </c>
      <c r="C54" s="13" t="s">
        <v>2</v>
      </c>
      <c r="D54" s="13" t="s">
        <v>20</v>
      </c>
      <c r="E54" s="13" t="s">
        <v>21</v>
      </c>
    </row>
    <row r="55" spans="1:5" ht="14.25">
      <c r="A55" s="42">
        <v>1</v>
      </c>
      <c r="B55" s="15" t="s">
        <v>106</v>
      </c>
      <c r="C55" s="15" t="s">
        <v>31</v>
      </c>
      <c r="D55" s="42" t="s">
        <v>94</v>
      </c>
      <c r="E55" s="18">
        <v>3233.77</v>
      </c>
    </row>
    <row r="56" spans="1:5" ht="14.25">
      <c r="A56" s="42">
        <v>2</v>
      </c>
      <c r="B56" s="15"/>
      <c r="C56" s="15"/>
      <c r="D56" s="42"/>
      <c r="E56" s="42"/>
    </row>
    <row r="57" spans="1:5" ht="14.25">
      <c r="A57" s="42">
        <v>3</v>
      </c>
      <c r="B57" s="15"/>
      <c r="C57" s="15"/>
      <c r="D57" s="42"/>
      <c r="E57" s="18"/>
    </row>
    <row r="58" spans="1:5" ht="14.25">
      <c r="A58" s="42">
        <v>4</v>
      </c>
      <c r="B58" s="51"/>
      <c r="C58" s="15"/>
      <c r="D58" s="42"/>
      <c r="E58" s="42"/>
    </row>
    <row r="59" spans="1:5" ht="15">
      <c r="A59" s="24"/>
      <c r="B59" s="25" t="s">
        <v>34</v>
      </c>
      <c r="C59" s="24"/>
      <c r="D59" s="24"/>
      <c r="E59" s="24">
        <f>E55+E56+E57+E58</f>
        <v>3233.77</v>
      </c>
    </row>
    <row r="60" spans="1:5" ht="15">
      <c r="A60" s="52"/>
      <c r="B60" s="53"/>
      <c r="C60" s="52"/>
      <c r="D60" s="52"/>
      <c r="E60" s="52"/>
    </row>
    <row r="61" spans="1:5" ht="18">
      <c r="A61" s="69" t="s">
        <v>72</v>
      </c>
      <c r="B61" s="69"/>
      <c r="C61" s="69"/>
      <c r="D61" s="69"/>
      <c r="E61" s="69"/>
    </row>
    <row r="62" spans="1:5" ht="15.75">
      <c r="A62" s="11" t="s">
        <v>1</v>
      </c>
      <c r="B62" s="12" t="s">
        <v>19</v>
      </c>
      <c r="C62" s="13" t="s">
        <v>2</v>
      </c>
      <c r="D62" s="13" t="s">
        <v>20</v>
      </c>
      <c r="E62" s="13" t="s">
        <v>21</v>
      </c>
    </row>
    <row r="63" spans="1:5" ht="14.25">
      <c r="A63" s="14">
        <v>1</v>
      </c>
      <c r="B63" s="15" t="s">
        <v>106</v>
      </c>
      <c r="C63" s="15" t="s">
        <v>26</v>
      </c>
      <c r="D63" s="42" t="s">
        <v>94</v>
      </c>
      <c r="E63" s="18">
        <v>3233.77</v>
      </c>
    </row>
    <row r="64" spans="1:5" ht="14.25">
      <c r="A64" s="14">
        <v>2</v>
      </c>
      <c r="B64" s="15"/>
      <c r="C64" s="15" t="s">
        <v>26</v>
      </c>
      <c r="D64" s="38"/>
      <c r="E64" s="18"/>
    </row>
    <row r="65" spans="1:5" ht="14.25">
      <c r="A65" s="14">
        <v>3</v>
      </c>
      <c r="B65" s="15"/>
      <c r="C65" s="15" t="s">
        <v>26</v>
      </c>
      <c r="D65" s="42"/>
      <c r="E65" s="42"/>
    </row>
    <row r="66" spans="1:5" ht="15.75">
      <c r="A66" s="14">
        <v>4</v>
      </c>
      <c r="B66" s="32"/>
      <c r="C66" s="35"/>
      <c r="D66" s="14"/>
      <c r="E66" s="14"/>
    </row>
    <row r="67" spans="1:5" ht="14.25">
      <c r="A67" s="14"/>
      <c r="B67" s="15"/>
      <c r="C67" s="15"/>
      <c r="D67" s="16"/>
      <c r="E67" s="18"/>
    </row>
    <row r="68" spans="1:5" ht="14.25">
      <c r="A68" s="14">
        <v>5</v>
      </c>
      <c r="B68" s="15"/>
      <c r="C68" s="15"/>
      <c r="D68" s="18"/>
      <c r="E68" s="18"/>
    </row>
    <row r="69" spans="1:5" ht="15">
      <c r="A69" s="28"/>
      <c r="B69" s="29" t="s">
        <v>34</v>
      </c>
      <c r="C69" s="28"/>
      <c r="D69" s="28"/>
      <c r="E69" s="28">
        <f>E63+E64+E65+E66+E67</f>
        <v>3233.77</v>
      </c>
    </row>
    <row r="70" spans="1:5" ht="15">
      <c r="A70" s="33"/>
      <c r="B70" s="54"/>
      <c r="C70" s="33"/>
      <c r="D70" s="33"/>
      <c r="E70" s="33"/>
    </row>
    <row r="71" spans="1:5" ht="18">
      <c r="A71" s="69" t="s">
        <v>74</v>
      </c>
      <c r="B71" s="69"/>
      <c r="C71" s="69"/>
      <c r="D71" s="69"/>
      <c r="E71" s="69"/>
    </row>
    <row r="72" spans="1:5" ht="15.75">
      <c r="A72" s="11" t="s">
        <v>1</v>
      </c>
      <c r="B72" s="12" t="s">
        <v>19</v>
      </c>
      <c r="C72" s="13" t="s">
        <v>2</v>
      </c>
      <c r="D72" s="13" t="s">
        <v>20</v>
      </c>
      <c r="E72" s="13" t="s">
        <v>21</v>
      </c>
    </row>
    <row r="73" spans="1:5" ht="14.25">
      <c r="A73" s="14">
        <v>1</v>
      </c>
      <c r="B73" s="15" t="s">
        <v>106</v>
      </c>
      <c r="C73" s="15" t="s">
        <v>31</v>
      </c>
      <c r="D73" s="42" t="s">
        <v>94</v>
      </c>
      <c r="E73" s="18">
        <v>3233.77</v>
      </c>
    </row>
    <row r="74" spans="1:5" ht="15.75">
      <c r="A74" s="14">
        <v>2</v>
      </c>
      <c r="B74" s="32" t="s">
        <v>107</v>
      </c>
      <c r="C74" s="35" t="s">
        <v>31</v>
      </c>
      <c r="D74" s="14" t="s">
        <v>108</v>
      </c>
      <c r="E74" s="14">
        <v>2562.23</v>
      </c>
    </row>
    <row r="75" spans="1:5" ht="14.25">
      <c r="A75" s="14">
        <v>3</v>
      </c>
      <c r="B75" s="15" t="s">
        <v>109</v>
      </c>
      <c r="C75" s="15" t="s">
        <v>110</v>
      </c>
      <c r="D75" s="42" t="s">
        <v>111</v>
      </c>
      <c r="E75" s="42">
        <v>997.87</v>
      </c>
    </row>
    <row r="76" spans="1:5" ht="14.25">
      <c r="A76" s="14">
        <v>4</v>
      </c>
      <c r="B76" s="32" t="s">
        <v>112</v>
      </c>
      <c r="C76" s="14" t="s">
        <v>29</v>
      </c>
      <c r="D76" s="14" t="s">
        <v>113</v>
      </c>
      <c r="E76" s="14">
        <v>2483.93</v>
      </c>
    </row>
    <row r="77" spans="1:5" ht="14.25">
      <c r="A77" s="14">
        <v>5</v>
      </c>
      <c r="B77" s="32" t="s">
        <v>107</v>
      </c>
      <c r="C77" s="14" t="s">
        <v>110</v>
      </c>
      <c r="D77" s="14" t="s">
        <v>114</v>
      </c>
      <c r="E77" s="14">
        <v>970.44</v>
      </c>
    </row>
    <row r="78" spans="1:5" ht="74.25" customHeight="1">
      <c r="A78" s="14">
        <v>6</v>
      </c>
      <c r="B78" s="55" t="s">
        <v>115</v>
      </c>
      <c r="C78" s="15" t="s">
        <v>26</v>
      </c>
      <c r="D78" s="32" t="s">
        <v>116</v>
      </c>
      <c r="E78" s="14">
        <v>2055.91</v>
      </c>
    </row>
    <row r="79" spans="1:5" ht="14.25">
      <c r="A79" s="14"/>
      <c r="B79" s="30"/>
      <c r="C79" s="14"/>
      <c r="D79" s="14"/>
      <c r="E79" s="14"/>
    </row>
    <row r="80" spans="1:5" ht="15">
      <c r="A80" s="28"/>
      <c r="B80" s="29" t="s">
        <v>34</v>
      </c>
      <c r="C80" s="28"/>
      <c r="D80" s="28"/>
      <c r="E80" s="28">
        <f>SUM(E73:E79)</f>
        <v>12304.15</v>
      </c>
    </row>
    <row r="81" spans="1:5" ht="15">
      <c r="A81" s="33"/>
      <c r="B81" s="54"/>
      <c r="C81" s="33"/>
      <c r="D81" s="33"/>
      <c r="E81" s="33"/>
    </row>
    <row r="82" spans="1:5" ht="18">
      <c r="A82" s="69" t="s">
        <v>117</v>
      </c>
      <c r="B82" s="69"/>
      <c r="C82" s="69"/>
      <c r="D82" s="69"/>
      <c r="E82" s="69"/>
    </row>
    <row r="83" spans="1:5" ht="15.75">
      <c r="A83" s="11" t="s">
        <v>1</v>
      </c>
      <c r="B83" s="12" t="s">
        <v>19</v>
      </c>
      <c r="C83" s="13" t="s">
        <v>2</v>
      </c>
      <c r="D83" s="13" t="s">
        <v>20</v>
      </c>
      <c r="E83" s="13" t="s">
        <v>21</v>
      </c>
    </row>
    <row r="84" spans="1:5" ht="15.75">
      <c r="A84" s="56">
        <v>1</v>
      </c>
      <c r="B84" s="15" t="s">
        <v>106</v>
      </c>
      <c r="C84" s="14" t="s">
        <v>31</v>
      </c>
      <c r="D84" s="57" t="s">
        <v>94</v>
      </c>
      <c r="E84" s="18">
        <v>3233.77</v>
      </c>
    </row>
    <row r="85" spans="1:5" ht="27" customHeight="1">
      <c r="A85" s="56">
        <v>2</v>
      </c>
      <c r="B85" s="58" t="s">
        <v>118</v>
      </c>
      <c r="C85" s="14" t="s">
        <v>47</v>
      </c>
      <c r="D85" s="59" t="s">
        <v>119</v>
      </c>
      <c r="E85" s="57">
        <v>935.54</v>
      </c>
    </row>
    <row r="86" spans="1:5" ht="15.75">
      <c r="A86" s="56">
        <v>3</v>
      </c>
      <c r="B86" s="32" t="s">
        <v>120</v>
      </c>
      <c r="C86" s="35" t="s">
        <v>26</v>
      </c>
      <c r="D86" s="14"/>
      <c r="E86" s="14">
        <f>956.48</f>
        <v>956.48</v>
      </c>
    </row>
    <row r="87" spans="1:5" ht="43.5">
      <c r="A87" s="56">
        <v>4</v>
      </c>
      <c r="B87" s="15" t="s">
        <v>121</v>
      </c>
      <c r="C87" s="15" t="s">
        <v>31</v>
      </c>
      <c r="D87" s="60" t="s">
        <v>122</v>
      </c>
      <c r="E87" s="42">
        <f>2858.16</f>
        <v>2858.16</v>
      </c>
    </row>
    <row r="88" spans="1:5" ht="14.25">
      <c r="A88" s="14">
        <v>5</v>
      </c>
      <c r="B88" s="30"/>
      <c r="C88" s="14"/>
      <c r="D88" s="14"/>
      <c r="E88" s="14"/>
    </row>
    <row r="89" spans="1:5" ht="15">
      <c r="A89" s="28"/>
      <c r="B89" s="29" t="s">
        <v>34</v>
      </c>
      <c r="C89" s="28"/>
      <c r="D89" s="28"/>
      <c r="E89" s="28">
        <f>E84+E85+E86+E87+E88</f>
        <v>7983.949999999999</v>
      </c>
    </row>
    <row r="90" spans="1:5" ht="15">
      <c r="A90" s="33"/>
      <c r="B90" s="54"/>
      <c r="C90" s="33"/>
      <c r="D90" s="33"/>
      <c r="E90" s="33"/>
    </row>
    <row r="91" spans="1:5" ht="18">
      <c r="A91" s="69" t="s">
        <v>80</v>
      </c>
      <c r="B91" s="69"/>
      <c r="C91" s="69"/>
      <c r="D91" s="69"/>
      <c r="E91" s="69"/>
    </row>
    <row r="92" spans="1:5" ht="15.75">
      <c r="A92" s="11" t="s">
        <v>1</v>
      </c>
      <c r="B92" s="12" t="s">
        <v>19</v>
      </c>
      <c r="C92" s="13" t="s">
        <v>2</v>
      </c>
      <c r="D92" s="13" t="s">
        <v>20</v>
      </c>
      <c r="E92" s="13" t="s">
        <v>21</v>
      </c>
    </row>
    <row r="93" spans="1:5" ht="15.75">
      <c r="A93" s="56">
        <v>1</v>
      </c>
      <c r="B93" s="15" t="s">
        <v>106</v>
      </c>
      <c r="C93" s="35" t="s">
        <v>31</v>
      </c>
      <c r="D93" s="14" t="s">
        <v>94</v>
      </c>
      <c r="E93" s="18">
        <v>3233.77</v>
      </c>
    </row>
    <row r="94" spans="1:5" ht="15">
      <c r="A94" s="56">
        <v>2</v>
      </c>
      <c r="B94" s="15" t="s">
        <v>123</v>
      </c>
      <c r="C94" s="15" t="s">
        <v>31</v>
      </c>
      <c r="D94" s="42"/>
      <c r="E94" s="42">
        <v>11435.01</v>
      </c>
    </row>
    <row r="95" spans="1:5" ht="14.25">
      <c r="A95" s="14">
        <v>3</v>
      </c>
      <c r="B95" s="41" t="s">
        <v>123</v>
      </c>
      <c r="C95" s="14" t="s">
        <v>29</v>
      </c>
      <c r="D95" s="14"/>
      <c r="E95" s="14">
        <v>11257.45</v>
      </c>
    </row>
    <row r="96" spans="1:5" ht="46.5" customHeight="1">
      <c r="A96" s="14">
        <v>4</v>
      </c>
      <c r="B96" s="55" t="s">
        <v>124</v>
      </c>
      <c r="C96" s="14" t="s">
        <v>31</v>
      </c>
      <c r="D96" s="14" t="s">
        <v>125</v>
      </c>
      <c r="E96" s="14">
        <v>3203.96</v>
      </c>
    </row>
    <row r="97" spans="1:5" ht="42" customHeight="1">
      <c r="A97" s="14">
        <v>5</v>
      </c>
      <c r="B97" s="55" t="s">
        <v>126</v>
      </c>
      <c r="C97" s="14" t="s">
        <v>31</v>
      </c>
      <c r="D97" s="14" t="s">
        <v>127</v>
      </c>
      <c r="E97" s="14">
        <v>1054.65</v>
      </c>
    </row>
    <row r="98" spans="1:5" ht="70.5" customHeight="1">
      <c r="A98" s="37">
        <v>6</v>
      </c>
      <c r="B98" s="61" t="s">
        <v>128</v>
      </c>
      <c r="C98" s="37" t="s">
        <v>31</v>
      </c>
      <c r="D98" s="37" t="s">
        <v>125</v>
      </c>
      <c r="E98" s="37">
        <v>-3203.96</v>
      </c>
    </row>
    <row r="99" spans="1:5" ht="15">
      <c r="A99" s="28"/>
      <c r="B99" s="29" t="s">
        <v>34</v>
      </c>
      <c r="C99" s="28"/>
      <c r="D99" s="28"/>
      <c r="E99" s="28">
        <f>SUM(E93:E98)</f>
        <v>26980.880000000005</v>
      </c>
    </row>
    <row r="100" spans="1:5" ht="15">
      <c r="A100" s="33"/>
      <c r="B100" s="54"/>
      <c r="C100" s="33"/>
      <c r="D100" s="33"/>
      <c r="E100" s="33"/>
    </row>
    <row r="101" spans="1:5" ht="15">
      <c r="A101" s="24"/>
      <c r="B101" s="25" t="s">
        <v>86</v>
      </c>
      <c r="C101" s="24"/>
      <c r="D101" s="24"/>
      <c r="E101" s="62">
        <f>E6+E15+E21+E29+E36+E44+E51+E59+E69+E80+E89+E99</f>
        <v>81715.876</v>
      </c>
    </row>
  </sheetData>
  <sheetProtection selectLockedCells="1" selectUnlockedCells="1"/>
  <mergeCells count="12">
    <mergeCell ref="A45:E45"/>
    <mergeCell ref="A53:E53"/>
    <mergeCell ref="A61:E61"/>
    <mergeCell ref="A71:E71"/>
    <mergeCell ref="A82:E82"/>
    <mergeCell ref="A91:E91"/>
    <mergeCell ref="A1:E1"/>
    <mergeCell ref="A7:E7"/>
    <mergeCell ref="A16:E16"/>
    <mergeCell ref="A22:E22"/>
    <mergeCell ref="A30:E30"/>
    <mergeCell ref="A37:E37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45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2020-03-11T06:39:57Z</dcterms:modified>
  <cp:category/>
  <cp:version/>
  <cp:contentType/>
  <cp:contentStatus/>
</cp:coreProperties>
</file>